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unionsyndicalemagistrats.sharepoint.com/Shared Documents/Bureau-Commun/CAV/TA/"/>
    </mc:Choice>
  </mc:AlternateContent>
  <xr:revisionPtr revIDLastSave="42" documentId="13_ncr:1_{52FD9D06-D131-435F-842C-40E952393A41}" xr6:coauthVersionLast="47" xr6:coauthVersionMax="47" xr10:uidLastSave="{9F5CF79F-5B02-4FE8-96BF-1C0178B969FB}"/>
  <bookViews>
    <workbookView xWindow="-110" yWindow="-110" windowWidth="19420" windowHeight="10300" xr2:uid="{00000000-000D-0000-FFFF-FFFF00000000}"/>
  </bookViews>
  <sheets>
    <sheet name="Feuille1" sheetId="1" r:id="rId1"/>
  </sheets>
  <calcPr calcId="191029" iterateDelta="1E-4"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4" i="1" l="1"/>
  <c r="B33" i="1"/>
  <c r="L23" i="1"/>
  <c r="B27" i="1"/>
  <c r="B26" i="1"/>
  <c r="B25" i="1"/>
  <c r="B24" i="1"/>
  <c r="B28" i="1"/>
  <c r="B29" i="1"/>
  <c r="B30" i="1"/>
  <c r="B31" i="1"/>
  <c r="A14" i="1"/>
  <c r="B32" i="1"/>
  <c r="A36" i="1"/>
</calcChain>
</file>

<file path=xl/sharedStrings.xml><?xml version="1.0" encoding="utf-8"?>
<sst xmlns="http://schemas.openxmlformats.org/spreadsheetml/2006/main" count="60" uniqueCount="48">
  <si>
    <t>Cellules à remplir</t>
  </si>
  <si>
    <t>Commentaires</t>
  </si>
  <si>
    <t>Voie d’accès à la magistrature</t>
  </si>
  <si>
    <t>Indiquer le fondement de votre voie d’accès</t>
  </si>
  <si>
    <t>Services antérieurs pris en compte</t>
  </si>
  <si>
    <t>années</t>
  </si>
  <si>
    <t>Reprendre les éléments figurant en annexe de l’arrêté de classement indiciaire (page reclassement indiciaire)</t>
  </si>
  <si>
    <t>mois</t>
  </si>
  <si>
    <t>Accessible dans le dossier administratif individuel :</t>
  </si>
  <si>
    <t>http://lolfi.dsj.intranet.justice.gouv.fr/portail-magistrature/index.asp</t>
  </si>
  <si>
    <t>jours</t>
  </si>
  <si>
    <t>Dossier administratif individuel &gt; Onglet B III – Echelons, Dossier financier &gt; Indice &gt; Classement indiciaire</t>
  </si>
  <si>
    <t>Ancienneté professionnelle</t>
  </si>
  <si>
    <t>Reprendre les éléments figurant en annexe de l’arrêté de classement indiciaire (page tableau avancement)</t>
  </si>
  <si>
    <t>assimilable à des services effectifs</t>
  </si>
  <si>
    <t>Durée du service national</t>
  </si>
  <si>
    <t>Durée du service effectué outre-mer</t>
  </si>
  <si>
    <t>ans</t>
  </si>
  <si>
    <t>Indiquer la durée exacte du temps effectivement passé outre-mer</t>
  </si>
  <si>
    <t>Calculateur</t>
  </si>
  <si>
    <t>À ne pas remplir</t>
  </si>
  <si>
    <t>Durée de services effectifs hors reprise</t>
  </si>
  <si>
    <t>Durée assimilée à des services effectifs</t>
  </si>
  <si>
    <t>Fraction d’activité antérieure prise en compte au titre des services effectifs</t>
  </si>
  <si>
    <t>Durée totale de services effectifs</t>
  </si>
  <si>
    <t>Durée plafonnée à deux ans</t>
  </si>
  <si>
    <t>Durée totale d’ancienneté selon DSJ</t>
  </si>
  <si>
    <t>Durée assimilée à l’ancienneté</t>
  </si>
  <si>
    <t>Fraction d’activité antérieure prise en compte pour la reprise indiciaire</t>
  </si>
  <si>
    <t>Durée totale d’ancienneté selon CAV</t>
  </si>
  <si>
    <t>Durée calculée conformément à la nouvelle interprétation de la CAV</t>
  </si>
  <si>
    <t>Conclusion</t>
  </si>
  <si>
    <t>Il est précisé que ce tableau :</t>
  </si>
  <si>
    <t>- peut conduire à des erreurs d'arrondis ;</t>
  </si>
  <si>
    <t>- n'intègre pas les bonifications d'ancienneté pour l'exercice de fonctions judiciaires militaires, pour mission de coopération technique internationale ou pour service accompli hors du territoire national dans des organisations internationales.</t>
  </si>
  <si>
    <t>Date de fin pour le calcul des services effectifs</t>
  </si>
  <si>
    <t>Soit</t>
  </si>
  <si>
    <t>Installation - assimilé</t>
  </si>
  <si>
    <t>Bonifications d’ancienneté (plafonnées)</t>
  </si>
  <si>
    <t>Date au format date (JJ/MM/AA) – Pour les art. 22, début de formation préalable – Pour les autres magistrats, date d'installation.</t>
  </si>
  <si>
    <t>Doit être supérieure à 5 ans</t>
  </si>
  <si>
    <t>- ne tient pas compte de certaines situations particulières (disponibilités, congés parentaux de plus d'un an débutés à compter du 1er octobre 2012 ou pris / renouvelés avant cette date - voir le détail rapport CAV) ;</t>
  </si>
  <si>
    <t>pour l'échelon</t>
  </si>
  <si>
    <t>SE + ancienneté</t>
  </si>
  <si>
    <t>Doit être supérieure à 7 ans</t>
  </si>
  <si>
    <t>2e concours</t>
  </si>
  <si>
    <r>
      <t xml:space="preserve">Tableau de calcul des conditions d’inscription au TA 2026 - </t>
    </r>
    <r>
      <rPr>
        <b/>
        <sz val="16"/>
        <color rgb="FFFF0000"/>
        <rFont val="Liberation Sans"/>
        <family val="2"/>
      </rPr>
      <t>Remplir les cases en jaune</t>
    </r>
  </si>
  <si>
    <t>(hors congés bonifiés) et jusqu’au 30 juin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</si>
</sst>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0.00&quot; &quot;[$€-40C];[Red]&quot;-&quot;#,##0.00&quot; &quot;[$€-40C]"/>
  </numFmts>
  <fonts count="20">
    <font>
      <sz val="11"/>
      <color theme="1"/>
      <name val="Liberation Sans"/>
      <family val="2"/>
    </font>
    <font>
      <sz val="11"/>
      <color theme="1"/>
      <name val="Liberation Sans"/>
      <family val="2"/>
    </font>
    <font>
      <b/>
      <sz val="10"/>
      <color rgb="FF000000"/>
      <name val="Liberation Sans"/>
      <family val="2"/>
    </font>
    <font>
      <sz val="10"/>
      <color rgb="FFFFFFFF"/>
      <name val="Liberation Sans"/>
      <family val="2"/>
    </font>
    <font>
      <sz val="10"/>
      <color rgb="FFCC0000"/>
      <name val="Liberation Sans"/>
      <family val="2"/>
    </font>
    <font>
      <b/>
      <sz val="10"/>
      <color rgb="FFFFFFFF"/>
      <name val="Liberation Sans"/>
      <family val="2"/>
    </font>
    <font>
      <i/>
      <sz val="10"/>
      <color rgb="FF808080"/>
      <name val="Liberation Sans"/>
      <family val="2"/>
    </font>
    <font>
      <sz val="10"/>
      <color rgb="FF006600"/>
      <name val="Liberation Sans"/>
      <family val="2"/>
    </font>
    <font>
      <b/>
      <i/>
      <sz val="16"/>
      <color theme="1"/>
      <name val="Liberation Sans"/>
      <family val="2"/>
    </font>
    <font>
      <b/>
      <sz val="24"/>
      <color rgb="FF000000"/>
      <name val="Liberation Sans"/>
      <family val="2"/>
    </font>
    <font>
      <sz val="18"/>
      <color rgb="FF000000"/>
      <name val="Liberation Sans"/>
      <family val="2"/>
    </font>
    <font>
      <sz val="12"/>
      <color rgb="FF000000"/>
      <name val="Liberation Sans"/>
      <family val="2"/>
    </font>
    <font>
      <u/>
      <sz val="10"/>
      <color rgb="FF0000EE"/>
      <name val="Liberation Sans"/>
      <family val="2"/>
    </font>
    <font>
      <sz val="10"/>
      <color rgb="FF996600"/>
      <name val="Liberation Sans"/>
      <family val="2"/>
    </font>
    <font>
      <sz val="10"/>
      <color rgb="FF333333"/>
      <name val="Liberation Sans"/>
      <family val="2"/>
    </font>
    <font>
      <b/>
      <i/>
      <u/>
      <sz val="11"/>
      <color theme="1"/>
      <name val="Liberation Sans"/>
      <family val="2"/>
    </font>
    <font>
      <b/>
      <sz val="16"/>
      <color theme="1"/>
      <name val="Liberation Sans"/>
      <family val="2"/>
    </font>
    <font>
      <b/>
      <sz val="11"/>
      <color theme="1"/>
      <name val="Liberation Sans"/>
      <family val="2"/>
    </font>
    <font>
      <b/>
      <u/>
      <sz val="11"/>
      <color theme="1"/>
      <name val="Liberation Sans"/>
      <family val="2"/>
    </font>
    <font>
      <b/>
      <sz val="16"/>
      <color rgb="FFFF0000"/>
      <name val="Liberation Sans"/>
      <family val="2"/>
    </font>
  </fonts>
  <fills count="13">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FFFF00"/>
        <bgColor rgb="FFFFFF00"/>
      </patternFill>
    </fill>
    <fill>
      <patternFill patternType="solid">
        <fgColor rgb="FFB4C7DC"/>
        <bgColor rgb="FFB4C7DC"/>
      </patternFill>
    </fill>
    <fill>
      <patternFill patternType="solid">
        <fgColor rgb="FF92D050"/>
        <bgColor indexed="64"/>
      </patternFill>
    </fill>
    <fill>
      <patternFill patternType="solid">
        <fgColor theme="5" tint="0.39997558519241921"/>
        <bgColor indexed="64"/>
      </patternFill>
    </fill>
  </fills>
  <borders count="2">
    <border>
      <left/>
      <right/>
      <top/>
      <bottom/>
      <diagonal/>
    </border>
    <border>
      <left style="thin">
        <color rgb="FF808080"/>
      </left>
      <right style="thin">
        <color rgb="FF808080"/>
      </right>
      <top style="thin">
        <color rgb="FF808080"/>
      </top>
      <bottom style="thin">
        <color rgb="FF808080"/>
      </bottom>
      <diagonal/>
    </border>
  </borders>
  <cellStyleXfs count="22">
    <xf numFmtId="0" fontId="0" fillId="0" borderId="0"/>
    <xf numFmtId="0" fontId="14" fillId="8" borderId="1"/>
    <xf numFmtId="0" fontId="2" fillId="0" borderId="0"/>
    <xf numFmtId="0" fontId="3" fillId="2" borderId="0"/>
    <xf numFmtId="0" fontId="3" fillId="3" borderId="0"/>
    <xf numFmtId="0" fontId="2" fillId="4" borderId="0"/>
    <xf numFmtId="0" fontId="4" fillId="5" borderId="0"/>
    <xf numFmtId="0" fontId="5" fillId="6" borderId="0"/>
    <xf numFmtId="0" fontId="6" fillId="0" borderId="0"/>
    <xf numFmtId="0" fontId="7" fillId="7" borderId="0"/>
    <xf numFmtId="0" fontId="8" fillId="0" borderId="0">
      <alignment horizontal="center"/>
    </xf>
    <xf numFmtId="0" fontId="9" fillId="0" borderId="0"/>
    <xf numFmtId="0" fontId="10" fillId="0" borderId="0"/>
    <xf numFmtId="0" fontId="11" fillId="0" borderId="0"/>
    <xf numFmtId="0" fontId="8" fillId="0" borderId="0">
      <alignment horizontal="center" textRotation="90"/>
    </xf>
    <xf numFmtId="0" fontId="12" fillId="0" borderId="0"/>
    <xf numFmtId="0" fontId="13" fillId="8" borderId="0"/>
    <xf numFmtId="0" fontId="15" fillId="0" borderId="0"/>
    <xf numFmtId="165" fontId="15" fillId="0" borderId="0"/>
    <xf numFmtId="0" fontId="1" fillId="0" borderId="0"/>
    <xf numFmtId="0" fontId="1" fillId="0" borderId="0"/>
    <xf numFmtId="0" fontId="4" fillId="0" borderId="0"/>
  </cellStyleXfs>
  <cellXfs count="17">
    <xf numFmtId="0" fontId="0" fillId="0" borderId="0" xfId="0"/>
    <xf numFmtId="0" fontId="17" fillId="0" borderId="0" xfId="0" applyFont="1"/>
    <xf numFmtId="0" fontId="0" fillId="9" borderId="0" xfId="0" applyFill="1"/>
    <xf numFmtId="164" fontId="0" fillId="0" borderId="0" xfId="0" applyNumberFormat="1"/>
    <xf numFmtId="0" fontId="18" fillId="0" borderId="0" xfId="0" applyFont="1"/>
    <xf numFmtId="0" fontId="17" fillId="0" borderId="0" xfId="0" applyFont="1" applyAlignment="1">
      <alignment horizontal="right"/>
    </xf>
    <xf numFmtId="2" fontId="0" fillId="0" borderId="0" xfId="0" applyNumberFormat="1"/>
    <xf numFmtId="14" fontId="0" fillId="0" borderId="0" xfId="0" applyNumberFormat="1"/>
    <xf numFmtId="14" fontId="0" fillId="9" borderId="0" xfId="0" applyNumberFormat="1" applyFill="1"/>
    <xf numFmtId="1" fontId="0" fillId="11" borderId="0" xfId="0" applyNumberFormat="1" applyFill="1"/>
    <xf numFmtId="49" fontId="0" fillId="9" borderId="0" xfId="0" applyNumberFormat="1" applyFill="1" applyAlignment="1">
      <alignment horizontal="right"/>
    </xf>
    <xf numFmtId="2" fontId="17" fillId="0" borderId="0" xfId="0" applyNumberFormat="1" applyFont="1"/>
    <xf numFmtId="2" fontId="0" fillId="12" borderId="0" xfId="0" applyNumberFormat="1" applyFill="1"/>
    <xf numFmtId="0" fontId="16" fillId="0" borderId="0" xfId="0" applyFont="1" applyAlignment="1">
      <alignment horizontal="center"/>
    </xf>
    <xf numFmtId="0" fontId="17" fillId="10" borderId="0" xfId="0" applyFont="1" applyFill="1" applyAlignment="1" applyProtection="1">
      <alignment horizontal="justify" vertical="top" wrapText="1"/>
      <protection locked="0"/>
    </xf>
    <xf numFmtId="0" fontId="17" fillId="0" borderId="0" xfId="0" quotePrefix="1" applyFont="1" applyAlignment="1">
      <alignment horizontal="justify" vertical="top" wrapText="1"/>
    </xf>
    <xf numFmtId="0" fontId="17" fillId="0" borderId="0" xfId="0" applyFont="1" applyAlignment="1">
      <alignment horizontal="justify" vertical="top" wrapText="1"/>
    </xf>
  </cellXfs>
  <cellStyles count="22">
    <cellStyle name="Accent" xfId="2" xr:uid="{00000000-0005-0000-0000-000000000000}"/>
    <cellStyle name="Accent 1" xfId="3" xr:uid="{00000000-0005-0000-0000-000001000000}"/>
    <cellStyle name="Accent 2" xfId="4" xr:uid="{00000000-0005-0000-0000-000002000000}"/>
    <cellStyle name="Accent 3" xfId="5" xr:uid="{00000000-0005-0000-0000-000003000000}"/>
    <cellStyle name="Bad" xfId="6" xr:uid="{00000000-0005-0000-0000-000004000000}"/>
    <cellStyle name="Error" xfId="7" xr:uid="{00000000-0005-0000-0000-000005000000}"/>
    <cellStyle name="Footnote" xfId="8" xr:uid="{00000000-0005-0000-0000-000006000000}"/>
    <cellStyle name="Good" xfId="9" xr:uid="{00000000-0005-0000-0000-000007000000}"/>
    <cellStyle name="Heading" xfId="10" xr:uid="{00000000-0005-0000-0000-000008000000}"/>
    <cellStyle name="Heading (user)" xfId="11" xr:uid="{00000000-0005-0000-0000-000009000000}"/>
    <cellStyle name="Heading 1" xfId="12" xr:uid="{00000000-0005-0000-0000-00000A000000}"/>
    <cellStyle name="Heading 2" xfId="13" xr:uid="{00000000-0005-0000-0000-00000B000000}"/>
    <cellStyle name="Heading1" xfId="14" xr:uid="{00000000-0005-0000-0000-00000C000000}"/>
    <cellStyle name="Hyperlink" xfId="15" xr:uid="{00000000-0005-0000-0000-00000D000000}"/>
    <cellStyle name="Neutral" xfId="16" xr:uid="{00000000-0005-0000-0000-00000E000000}"/>
    <cellStyle name="Normal" xfId="0" builtinId="0" customBuiltin="1"/>
    <cellStyle name="Note" xfId="1" builtinId="10" customBuiltin="1"/>
    <cellStyle name="Result" xfId="17" xr:uid="{00000000-0005-0000-0000-000011000000}"/>
    <cellStyle name="Result2" xfId="18" xr:uid="{00000000-0005-0000-0000-000012000000}"/>
    <cellStyle name="Status" xfId="19" xr:uid="{00000000-0005-0000-0000-000013000000}"/>
    <cellStyle name="Text" xfId="20" xr:uid="{00000000-0005-0000-0000-000014000000}"/>
    <cellStyle name="Warning" xfId="21" xr:uid="{00000000-0005-0000-0000-00001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lolfi.dsj.intranet.justice.gouv.fr/portail-magistrature/index.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1"/>
  <sheetViews>
    <sheetView tabSelected="1" workbookViewId="0">
      <selection activeCell="C6" sqref="C6"/>
    </sheetView>
  </sheetViews>
  <sheetFormatPr baseColWidth="10" defaultRowHeight="14"/>
  <cols>
    <col min="1" max="1" width="37.33203125" customWidth="1"/>
    <col min="2" max="2" width="15" customWidth="1"/>
    <col min="3" max="10" width="10.58203125" customWidth="1"/>
    <col min="11" max="11" width="17.83203125" hidden="1" customWidth="1"/>
    <col min="12" max="12" width="9.83203125" hidden="1" customWidth="1"/>
  </cols>
  <sheetData>
    <row r="1" spans="1:11" ht="20">
      <c r="A1" s="13" t="s">
        <v>46</v>
      </c>
      <c r="B1" s="13"/>
      <c r="C1" s="13"/>
      <c r="D1" s="13"/>
      <c r="E1" s="13"/>
      <c r="F1" s="13"/>
      <c r="G1" s="13"/>
      <c r="H1" s="13"/>
      <c r="I1" s="13"/>
      <c r="J1" s="13"/>
    </row>
    <row r="3" spans="1:11">
      <c r="B3" s="1" t="s">
        <v>0</v>
      </c>
      <c r="D3" s="1" t="s">
        <v>1</v>
      </c>
    </row>
    <row r="4" spans="1:11">
      <c r="A4" s="1" t="s">
        <v>2</v>
      </c>
      <c r="B4" s="10" t="s">
        <v>45</v>
      </c>
      <c r="D4" t="s">
        <v>3</v>
      </c>
    </row>
    <row r="6" spans="1:11">
      <c r="A6" s="1" t="s">
        <v>4</v>
      </c>
      <c r="B6" s="2">
        <v>0</v>
      </c>
      <c r="C6" t="s">
        <v>5</v>
      </c>
      <c r="D6" t="s">
        <v>6</v>
      </c>
    </row>
    <row r="7" spans="1:11">
      <c r="A7" s="1" t="s">
        <v>42</v>
      </c>
      <c r="B7" s="2">
        <v>0</v>
      </c>
      <c r="C7" t="s">
        <v>7</v>
      </c>
      <c r="D7" t="s">
        <v>8</v>
      </c>
      <c r="H7" t="s">
        <v>9</v>
      </c>
    </row>
    <row r="8" spans="1:11">
      <c r="A8" s="1"/>
      <c r="B8" s="2">
        <v>0</v>
      </c>
      <c r="C8" t="s">
        <v>10</v>
      </c>
      <c r="D8" t="s">
        <v>11</v>
      </c>
    </row>
    <row r="9" spans="1:11">
      <c r="A9" s="1"/>
    </row>
    <row r="10" spans="1:11">
      <c r="A10" s="1" t="s">
        <v>12</v>
      </c>
      <c r="B10" s="2">
        <v>0</v>
      </c>
      <c r="C10" t="s">
        <v>5</v>
      </c>
      <c r="D10" t="s">
        <v>13</v>
      </c>
    </row>
    <row r="11" spans="1:11">
      <c r="A11" s="1" t="s">
        <v>14</v>
      </c>
      <c r="B11" s="2">
        <v>0</v>
      </c>
      <c r="C11" t="s">
        <v>7</v>
      </c>
    </row>
    <row r="12" spans="1:11">
      <c r="A12" s="1"/>
      <c r="B12" s="2">
        <v>0</v>
      </c>
      <c r="C12" t="s">
        <v>10</v>
      </c>
    </row>
    <row r="13" spans="1:11">
      <c r="A13" s="1"/>
    </row>
    <row r="14" spans="1:11">
      <c r="A14" s="1" t="str">
        <f>IF(LEFT($B$4,2)="22","Date de début de formation préalable","Date d'installation")</f>
        <v>Date d'installation</v>
      </c>
      <c r="B14" s="8">
        <v>44075</v>
      </c>
      <c r="D14" t="s">
        <v>39</v>
      </c>
    </row>
    <row r="15" spans="1:11">
      <c r="A15" s="1"/>
      <c r="B15" s="3"/>
      <c r="K15" s="3"/>
    </row>
    <row r="16" spans="1:11">
      <c r="A16" s="1" t="s">
        <v>15</v>
      </c>
      <c r="B16" s="2">
        <v>0</v>
      </c>
      <c r="C16" t="s">
        <v>7</v>
      </c>
    </row>
    <row r="17" spans="1:12">
      <c r="A17" s="1"/>
      <c r="B17" s="3"/>
    </row>
    <row r="18" spans="1:12">
      <c r="A18" s="1" t="s">
        <v>16</v>
      </c>
      <c r="B18" s="2"/>
      <c r="C18" t="s">
        <v>17</v>
      </c>
      <c r="D18" t="s">
        <v>18</v>
      </c>
    </row>
    <row r="19" spans="1:12">
      <c r="B19" s="2">
        <v>0</v>
      </c>
      <c r="C19" t="s">
        <v>7</v>
      </c>
      <c r="D19" t="s">
        <v>47</v>
      </c>
    </row>
    <row r="20" spans="1:12">
      <c r="B20" s="2">
        <v>0</v>
      </c>
      <c r="C20" t="s">
        <v>10</v>
      </c>
    </row>
    <row r="22" spans="1:12">
      <c r="A22" s="4" t="s">
        <v>19</v>
      </c>
      <c r="B22" s="5" t="s">
        <v>20</v>
      </c>
    </row>
    <row r="23" spans="1:12">
      <c r="A23" t="s">
        <v>35</v>
      </c>
      <c r="B23" s="7">
        <v>46568</v>
      </c>
      <c r="K23" t="s">
        <v>37</v>
      </c>
      <c r="L23" s="7">
        <f>DATE(YEAR(B14)-B10,MONTH(B14)-B11,DAY(B14)-B12)</f>
        <v>44075</v>
      </c>
    </row>
    <row r="24" spans="1:12">
      <c r="A24" t="s">
        <v>21</v>
      </c>
      <c r="B24" s="9" t="str">
        <f>CONCATENATE(DATEDIF($B$14,$B$23,"Y")," an(s) ",DATEDIF($B$14,$B$23,"YM")," mois ",DATEDIF($B$14,$B$23,"MD")," jour(s)")</f>
        <v>6 an(s) 9 mois 29 jour(s)</v>
      </c>
      <c r="K24" t="s">
        <v>43</v>
      </c>
      <c r="L24" s="7">
        <f>DATE(YEAR(B14)-B10-B6,MONTH(B14)-B11-B7-MIN((B16+(B18*12+B19+B20/30)/2),24),DAY(B14)-B12-B8)</f>
        <v>44075</v>
      </c>
    </row>
    <row r="25" spans="1:12" hidden="1">
      <c r="A25" t="s">
        <v>36</v>
      </c>
      <c r="B25" s="6">
        <f>YEARFRAC($B$14,$B$23,0)</f>
        <v>6.8305555555555557</v>
      </c>
      <c r="C25" t="s">
        <v>5</v>
      </c>
    </row>
    <row r="26" spans="1:12" hidden="1">
      <c r="A26" t="s">
        <v>22</v>
      </c>
      <c r="B26" s="6">
        <f>$B$10+$B$11/12+$B$12/360</f>
        <v>0</v>
      </c>
      <c r="C26" t="s">
        <v>5</v>
      </c>
      <c r="D26" t="s">
        <v>23</v>
      </c>
    </row>
    <row r="27" spans="1:12">
      <c r="A27" t="s">
        <v>24</v>
      </c>
      <c r="B27" s="9" t="str">
        <f>CONCATENATE(DATEDIF($L$23,$B$23,"Y")," an(s) ",DATEDIF($L$23,$B$23,"YM")," mois ",DATEDIF($L$23,$B$23,"MD")," jour(s)")</f>
        <v>6 an(s) 9 mois 29 jour(s)</v>
      </c>
      <c r="D27" t="s">
        <v>40</v>
      </c>
    </row>
    <row r="28" spans="1:12" hidden="1">
      <c r="A28" t="s">
        <v>36</v>
      </c>
      <c r="B28" s="6">
        <f>B25+B26</f>
        <v>6.8305555555555557</v>
      </c>
      <c r="C28" t="s">
        <v>5</v>
      </c>
    </row>
    <row r="29" spans="1:12">
      <c r="A29" t="s">
        <v>38</v>
      </c>
      <c r="B29" s="6">
        <f>MIN((B16/12+(B18+B19/12+B20/360)/2),2)</f>
        <v>0</v>
      </c>
      <c r="D29" t="s">
        <v>25</v>
      </c>
    </row>
    <row r="30" spans="1:12">
      <c r="A30" t="s">
        <v>26</v>
      </c>
      <c r="B30" s="11">
        <f>B28+B29</f>
        <v>6.8305555555555557</v>
      </c>
    </row>
    <row r="31" spans="1:12">
      <c r="A31" t="s">
        <v>27</v>
      </c>
      <c r="B31" s="6">
        <f>B6+B7/12+B8/360</f>
        <v>0</v>
      </c>
      <c r="C31" t="s">
        <v>5</v>
      </c>
      <c r="D31" t="s">
        <v>28</v>
      </c>
    </row>
    <row r="32" spans="1:12">
      <c r="A32" t="s">
        <v>29</v>
      </c>
      <c r="B32" s="11">
        <f>B30+B31</f>
        <v>6.8305555555555557</v>
      </c>
      <c r="D32" t="s">
        <v>30</v>
      </c>
    </row>
    <row r="33" spans="1:10">
      <c r="A33" t="s">
        <v>36</v>
      </c>
      <c r="B33" s="12" t="str">
        <f>CONCATENATE(DATEDIF($L$24,$B$23,"Y")," an(s) ",DATEDIF($L$24,$B$23,"YM")," mois ",DATEDIF($L$24,$B$23,"MD")," jour(s)")</f>
        <v>6 an(s) 9 mois 29 jour(s)</v>
      </c>
      <c r="D33" t="s">
        <v>44</v>
      </c>
    </row>
    <row r="35" spans="1:10">
      <c r="A35" s="4" t="s">
        <v>31</v>
      </c>
    </row>
    <row r="36" spans="1:10" ht="46.5" customHeight="1">
      <c r="A36" s="14" t="str">
        <f>CONCATENATE("D'après les informations communiquées, vous devriez être considéré comme ",IF(AND(B28&gt;=5,B30&gt;=7),"remplissant la condition de 7 ans d'ancienneté dont 5 ans de services effectifs, aussi bien par la DSJ que par la CAV.",IF(AND(B28&gt;=5,B32&gt;=7),"répondant à la condition de 7 ans d'ancienneté dont 5 ans de services effectifs telle qu'interprétée par la CAV (sous réserve du maintien de sa nouvelle interprétation). La DSJ devrait considérer que vous ne remplissez pas cette condition.","ne remplissant pas la condition de 7 ans d'ancienneté dont 5 ans de services effectifs.")))</f>
        <v>D'après les informations communiquées, vous devriez être considéré comme ne remplissant pas la condition de 7 ans d'ancienneté dont 5 ans de services effectifs.</v>
      </c>
      <c r="B36" s="14"/>
      <c r="C36" s="14"/>
      <c r="D36" s="14"/>
      <c r="E36" s="14"/>
      <c r="F36" s="14"/>
      <c r="G36" s="14"/>
      <c r="H36" s="14"/>
      <c r="I36" s="14"/>
      <c r="J36" s="14"/>
    </row>
    <row r="38" spans="1:10">
      <c r="A38" s="1" t="s">
        <v>32</v>
      </c>
    </row>
    <row r="39" spans="1:10">
      <c r="A39" s="1" t="s">
        <v>33</v>
      </c>
    </row>
    <row r="40" spans="1:10" ht="27" customHeight="1">
      <c r="A40" s="15" t="s">
        <v>41</v>
      </c>
      <c r="B40" s="16"/>
      <c r="C40" s="16"/>
      <c r="D40" s="16"/>
      <c r="E40" s="16"/>
      <c r="F40" s="16"/>
      <c r="G40" s="16"/>
      <c r="H40" s="16"/>
      <c r="I40" s="16"/>
      <c r="J40" s="16"/>
    </row>
    <row r="41" spans="1:10" ht="28.15" customHeight="1">
      <c r="A41" s="16" t="s">
        <v>34</v>
      </c>
      <c r="B41" s="16"/>
      <c r="C41" s="16"/>
      <c r="D41" s="16"/>
      <c r="E41" s="16"/>
      <c r="F41" s="16"/>
      <c r="G41" s="16"/>
      <c r="H41" s="16"/>
      <c r="I41" s="16"/>
      <c r="J41" s="16"/>
    </row>
  </sheetData>
  <mergeCells count="4">
    <mergeCell ref="A1:J1"/>
    <mergeCell ref="A36:J36"/>
    <mergeCell ref="A40:J40"/>
    <mergeCell ref="A41:J41"/>
  </mergeCells>
  <dataValidations count="2">
    <dataValidation type="list" showErrorMessage="1" sqref="B4" xr:uid="{00000000-0002-0000-0000-000000000000}">
      <formula1>"2e concours,3e concours,18-1,22,Complémentaire"</formula1>
    </dataValidation>
    <dataValidation type="list" showErrorMessage="1" sqref="B5" xr:uid="{00000000-0002-0000-0000-000001000000}">
      <formula1>"18-1,22,Complémentaire"</formula1>
    </dataValidation>
  </dataValidations>
  <hyperlinks>
    <hyperlink ref="H7" r:id="rId1" xr:uid="{00000000-0004-0000-0000-000000000000}"/>
  </hyperlinks>
  <pageMargins left="0" right="0" top="0.39370078740157483" bottom="0.39370078740157483" header="0" footer="0"/>
  <pageSetup paperSize="9" orientation="portrait" horizontalDpi="4294967293" r:id="rId2"/>
  <headerFooter>
    <oddHeader>&amp;C&amp;A</oddHeader>
    <oddFooter>&amp;CPage &amp;P</oddFooter>
  </headerFooter>
  <ignoredErrors>
    <ignoredError sqref="B31 B29"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B60110067CC5A4EA224973316E7E176" ma:contentTypeVersion="15" ma:contentTypeDescription="Crée un document." ma:contentTypeScope="" ma:versionID="926e60eb50e457b883ef965e2718e07d">
  <xsd:schema xmlns:xsd="http://www.w3.org/2001/XMLSchema" xmlns:xs="http://www.w3.org/2001/XMLSchema" xmlns:p="http://schemas.microsoft.com/office/2006/metadata/properties" xmlns:ns2="23151e99-10a0-4ca4-a165-f15ad358420b" xmlns:ns3="b6d1ef79-db70-4bfd-a47b-f0a4ae9b7555" targetNamespace="http://schemas.microsoft.com/office/2006/metadata/properties" ma:root="true" ma:fieldsID="85a3415837845913687b9bb76d2c75d8" ns2:_="" ns3:_="">
    <xsd:import namespace="23151e99-10a0-4ca4-a165-f15ad358420b"/>
    <xsd:import namespace="b6d1ef79-db70-4bfd-a47b-f0a4ae9b755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151e99-10a0-4ca4-a165-f15ad35842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4f4d95c6-05af-4885-b992-f265affbb1a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d1ef79-db70-4bfd-a47b-f0a4ae9b755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2d52fea-0b64-4809-a465-4bc86089a0a0}" ma:internalName="TaxCatchAll" ma:showField="CatchAllData" ma:web="b6d1ef79-db70-4bfd-a47b-f0a4ae9b755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3151e99-10a0-4ca4-a165-f15ad358420b">
      <Terms xmlns="http://schemas.microsoft.com/office/infopath/2007/PartnerControls"/>
    </lcf76f155ced4ddcb4097134ff3c332f>
    <TaxCatchAll xmlns="b6d1ef79-db70-4bfd-a47b-f0a4ae9b755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974BD0-0652-4A75-BC1B-009716AD99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151e99-10a0-4ca4-a165-f15ad358420b"/>
    <ds:schemaRef ds:uri="b6d1ef79-db70-4bfd-a47b-f0a4ae9b75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8F9676-59F4-4B61-9C7E-D2A292C6031E}">
  <ds:schemaRefs>
    <ds:schemaRef ds:uri="http://schemas.microsoft.com/office/2006/metadata/properties"/>
    <ds:schemaRef ds:uri="http://schemas.microsoft.com/office/infopath/2007/PartnerControls"/>
    <ds:schemaRef ds:uri="23151e99-10a0-4ca4-a165-f15ad358420b"/>
    <ds:schemaRef ds:uri="b6d1ef79-db70-4bfd-a47b-f0a4ae9b7555"/>
  </ds:schemaRefs>
</ds:datastoreItem>
</file>

<file path=customXml/itemProps3.xml><?xml version="1.0" encoding="utf-8"?>
<ds:datastoreItem xmlns:ds="http://schemas.openxmlformats.org/officeDocument/2006/customXml" ds:itemID="{C4566236-CBC9-4A06-AA18-D845995808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Feuille1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Stéphanie CAPRIN</cp:lastModifiedBy>
  <cp:revision>5</cp:revision>
  <dcterms:created xsi:type="dcterms:W3CDTF">2020-01-16T09:31:29Z</dcterms:created>
  <dcterms:modified xsi:type="dcterms:W3CDTF">2026-02-02T17:07:26Z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0x010100BB60110067CC5A4EA224973316E7E176</vt:lpwstr>
  </property>
  <property fmtid="{D5CDD505-2E9C-101B-9397-08002B2CF9AE}" pid="3" name="MediaServiceImageTags">
    <vt:lpwstr/>
  </property>
</Properties>
</file>